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（廃棄物系修正）/計算シート/Version5.0標記修正/"/>
    </mc:Choice>
  </mc:AlternateContent>
  <xr:revisionPtr revIDLastSave="0" documentId="13_ncr:1_{2E4D0B0E-1555-CA4D-96A1-68246BB2D4F9}" xr6:coauthVersionLast="47" xr6:coauthVersionMax="47" xr10:uidLastSave="{00000000-0000-0000-0000-000000000000}"/>
  <bookViews>
    <workbookView xWindow="480" yWindow="680" windowWidth="25660" windowHeight="18660" tabRatio="808" xr2:uid="{00000000-000D-0000-FFFF-FFFF00000000}"/>
  </bookViews>
  <sheets>
    <sheet name="Inputs &amp; Outputs" sheetId="43" r:id="rId1"/>
    <sheet name="Calculations" sheetId="44" r:id="rId2"/>
  </sheets>
  <definedNames>
    <definedName name="_xlnm.Print_Area" localSheetId="1">Calculations!$A$1:$F$37</definedName>
    <definedName name="_xlnm.Print_Area" localSheetId="0">'Inputs &amp; Outputs'!$A$1:$F$41</definedName>
    <definedName name="化石燃料種別1" localSheetId="1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44" l="1"/>
  <c r="C8" i="44"/>
  <c r="E28" i="44"/>
  <c r="E23" i="44"/>
  <c r="C28" i="44"/>
  <c r="C23" i="44"/>
  <c r="C37" i="44" l="1"/>
  <c r="C36" i="44"/>
  <c r="C35" i="44"/>
  <c r="C34" i="44"/>
  <c r="C32" i="44"/>
  <c r="C31" i="44"/>
  <c r="C30" i="44"/>
  <c r="C29" i="44"/>
  <c r="C26" i="44"/>
  <c r="C25" i="44"/>
  <c r="C24" i="44"/>
  <c r="C20" i="44"/>
  <c r="C19" i="44"/>
  <c r="C18" i="44"/>
  <c r="C17" i="44"/>
  <c r="C16" i="44"/>
  <c r="C14" i="44"/>
  <c r="C13" i="44"/>
  <c r="C12" i="44"/>
  <c r="C11" i="44"/>
  <c r="C10" i="44"/>
  <c r="C9" i="44"/>
  <c r="C7" i="44"/>
  <c r="E34" i="44"/>
  <c r="E17" i="44"/>
  <c r="E35" i="44"/>
  <c r="E36" i="44"/>
  <c r="E37" i="44"/>
  <c r="E16" i="44"/>
  <c r="E18" i="44"/>
  <c r="E20" i="44"/>
  <c r="E7" i="44"/>
  <c r="E9" i="44"/>
  <c r="E10" i="44"/>
  <c r="E11" i="44"/>
  <c r="E12" i="44"/>
  <c r="E13" i="44"/>
  <c r="E14" i="44"/>
  <c r="E24" i="44"/>
  <c r="E25" i="44"/>
  <c r="E26" i="44"/>
  <c r="E29" i="44"/>
  <c r="E30" i="44"/>
  <c r="E31" i="44"/>
  <c r="E32" i="44"/>
  <c r="F19" i="44"/>
  <c r="E15" i="44" l="1"/>
  <c r="E27" i="44"/>
  <c r="E22" i="44"/>
  <c r="E6" i="44"/>
  <c r="E5" i="44" s="1"/>
  <c r="E33" i="44"/>
  <c r="E21" i="44" l="1"/>
  <c r="E14" i="43" s="1"/>
  <c r="E4" i="44"/>
  <c r="E12" i="43" s="1"/>
  <c r="E13" i="43"/>
</calcChain>
</file>

<file path=xl/sharedStrings.xml><?xml version="1.0" encoding="utf-8"?>
<sst xmlns="http://schemas.openxmlformats.org/spreadsheetml/2006/main" count="130" uniqueCount="107">
  <si>
    <t>Emission Reduction</t>
    <phoneticPr fontId="3"/>
  </si>
  <si>
    <t>Baseline emission</t>
    <phoneticPr fontId="3"/>
  </si>
  <si>
    <t>Project emission</t>
    <phoneticPr fontId="3"/>
  </si>
  <si>
    <t>Inputs</t>
    <phoneticPr fontId="3"/>
  </si>
  <si>
    <t>Value</t>
    <phoneticPr fontId="3"/>
  </si>
  <si>
    <t>Unit</t>
    <phoneticPr fontId="3"/>
  </si>
  <si>
    <t>*Input only orange cell</t>
    <phoneticPr fontId="3"/>
  </si>
  <si>
    <t>Emission reduction</t>
    <phoneticPr fontId="3"/>
  </si>
  <si>
    <t>Project emission</t>
    <phoneticPr fontId="3"/>
  </si>
  <si>
    <t>Methane Global Warming Potential</t>
    <phoneticPr fontId="3"/>
  </si>
  <si>
    <t>MWh/year</t>
    <phoneticPr fontId="3"/>
  </si>
  <si>
    <t>Amount of electricity generated by the project in year y</t>
    <phoneticPr fontId="3"/>
  </si>
  <si>
    <t>Amount of thermal energy generated by the project in year y</t>
    <phoneticPr fontId="3"/>
  </si>
  <si>
    <r>
      <t>EG</t>
    </r>
    <r>
      <rPr>
        <vertAlign val="subscript"/>
        <sz val="11"/>
        <color indexed="8"/>
        <rFont val="Arial"/>
        <family val="2"/>
      </rPr>
      <t>PJ,y</t>
    </r>
    <phoneticPr fontId="3"/>
  </si>
  <si>
    <r>
      <t>HG</t>
    </r>
    <r>
      <rPr>
        <vertAlign val="subscript"/>
        <sz val="11"/>
        <color indexed="8"/>
        <rFont val="Arial"/>
        <family val="2"/>
      </rPr>
      <t>PJ,y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</si>
  <si>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</si>
  <si>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</si>
  <si>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t>MWh/year</t>
    <phoneticPr fontId="3"/>
  </si>
  <si>
    <t>TJ/year</t>
    <phoneticPr fontId="3"/>
  </si>
  <si>
    <t xml:space="preserve">Degradable organic content of the untreated sludge  </t>
    <phoneticPr fontId="3"/>
  </si>
  <si>
    <t>Fraction of methane in the biogas</t>
    <phoneticPr fontId="3"/>
  </si>
  <si>
    <t>F</t>
    <phoneticPr fontId="4"/>
  </si>
  <si>
    <t>Fraction of DOC dissimilated to biogas</t>
    <phoneticPr fontId="3"/>
  </si>
  <si>
    <t>t/year</t>
    <phoneticPr fontId="3"/>
  </si>
  <si>
    <t>Electricity consumed by the project in year y</t>
    <phoneticPr fontId="3"/>
  </si>
  <si>
    <t>MWh/year</t>
    <phoneticPr fontId="3"/>
  </si>
  <si>
    <t>t/year</t>
    <phoneticPr fontId="3"/>
  </si>
  <si>
    <t>Methane emission from sludge treatment sites in year y</t>
    <phoneticPr fontId="3"/>
  </si>
  <si>
    <t>t/year</t>
    <phoneticPr fontId="3"/>
  </si>
  <si>
    <t>MWh/year</t>
    <phoneticPr fontId="3"/>
  </si>
  <si>
    <t>TJ/year</t>
    <phoneticPr fontId="3"/>
  </si>
  <si>
    <t xml:space="preserve">only in the case of methan recovery through the project </t>
    <phoneticPr fontId="3"/>
  </si>
  <si>
    <t xml:space="preserve">Methane leakage from the methane recovery system in year y </t>
    <phoneticPr fontId="3"/>
  </si>
  <si>
    <t>Methane leakage from the composting system in year y</t>
    <phoneticPr fontId="3"/>
  </si>
  <si>
    <t>Model correction factor to account for model uncertainties for baseline</t>
    <phoneticPr fontId="3"/>
  </si>
  <si>
    <t>Description</t>
    <phoneticPr fontId="3"/>
  </si>
  <si>
    <t>t/year</t>
    <phoneticPr fontId="3"/>
  </si>
  <si>
    <t>Methane leakage factor of methane recovery system</t>
    <phoneticPr fontId="3"/>
  </si>
  <si>
    <t>Emission reduction</t>
    <phoneticPr fontId="3"/>
  </si>
  <si>
    <t>Parameter</t>
    <phoneticPr fontId="3"/>
  </si>
  <si>
    <t>Energy efficiency of the boiler/air heater used in the absence of the project activity to generate the thermal energy. It will be “1” as a conservative value.</t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</si>
  <si>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</si>
  <si>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/tCH</t>
    </r>
    <r>
      <rPr>
        <vertAlign val="subscript"/>
        <sz val="11"/>
        <color indexed="8"/>
        <rFont val="Arial"/>
        <family val="2"/>
      </rPr>
      <t>4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</si>
  <si>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</si>
  <si>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</si>
  <si>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emissions from generation of electric power and/or thermal energy that will be replaced by electricity or thermal energy generated by the project in year y 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</si>
  <si>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</si>
  <si>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</si>
  <si>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leaked/tCH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produced</t>
    </r>
    <phoneticPr fontId="3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</si>
  <si>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/t sludge</t>
    </r>
    <phoneticPr fontId="3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</si>
  <si>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emissions from consumption of electricity and fossil fuels in year 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</si>
  <si>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</si>
  <si>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ER</t>
    </r>
    <r>
      <rPr>
        <vertAlign val="subscript"/>
        <sz val="11"/>
        <color indexed="8"/>
        <rFont val="Arial"/>
        <family val="2"/>
      </rPr>
      <t>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</si>
  <si>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</si>
  <si>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BE</t>
    </r>
    <r>
      <rPr>
        <vertAlign val="subscript"/>
        <sz val="11"/>
        <color indexed="8"/>
        <rFont val="Arial"/>
        <family val="2"/>
      </rPr>
      <t>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</si>
  <si>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</si>
  <si>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PE</t>
    </r>
    <r>
      <rPr>
        <vertAlign val="subscript"/>
        <sz val="11"/>
        <color indexed="8"/>
        <rFont val="Arial"/>
        <family val="2"/>
      </rPr>
      <t>y</t>
    </r>
    <phoneticPr fontId="3"/>
  </si>
  <si>
    <r>
      <t>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correction factor sludge treatment in the baseline scenario </t>
    </r>
    <phoneticPr fontId="3"/>
  </si>
  <si>
    <r>
      <t>DOC</t>
    </r>
    <r>
      <rPr>
        <vertAlign val="subscript"/>
        <sz val="11"/>
        <color indexed="8"/>
        <rFont val="Arial"/>
        <family val="2"/>
      </rPr>
      <t>S</t>
    </r>
    <phoneticPr fontId="3"/>
  </si>
  <si>
    <r>
      <t>UF</t>
    </r>
    <r>
      <rPr>
        <vertAlign val="subscript"/>
        <sz val="11"/>
        <color indexed="8"/>
        <rFont val="Arial"/>
        <family val="2"/>
      </rPr>
      <t>BL</t>
    </r>
    <phoneticPr fontId="4"/>
  </si>
  <si>
    <r>
      <t>DOC</t>
    </r>
    <r>
      <rPr>
        <vertAlign val="subscript"/>
        <sz val="11"/>
        <color indexed="8"/>
        <rFont val="Arial"/>
        <family val="2"/>
      </rPr>
      <t>f</t>
    </r>
    <phoneticPr fontId="3"/>
  </si>
  <si>
    <r>
      <t>GWP</t>
    </r>
    <r>
      <rPr>
        <vertAlign val="subscript"/>
        <sz val="11"/>
        <color indexed="8"/>
        <rFont val="Arial"/>
        <family val="2"/>
      </rPr>
      <t>CH4</t>
    </r>
    <phoneticPr fontId="3"/>
  </si>
  <si>
    <r>
      <t>EF</t>
    </r>
    <r>
      <rPr>
        <vertAlign val="subscript"/>
        <sz val="11"/>
        <color indexed="8"/>
        <rFont val="Arial"/>
        <family val="2"/>
      </rPr>
      <t>elec</t>
    </r>
    <phoneticPr fontId="3"/>
  </si>
  <si>
    <r>
      <t>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emission factor of electricity</t>
    </r>
    <phoneticPr fontId="3"/>
  </si>
  <si>
    <r>
      <t>n</t>
    </r>
    <r>
      <rPr>
        <vertAlign val="subscript"/>
        <sz val="11"/>
        <color indexed="8"/>
        <rFont val="Arial"/>
        <family val="2"/>
      </rPr>
      <t>BL</t>
    </r>
    <phoneticPr fontId="3"/>
  </si>
  <si>
    <r>
      <t>EF</t>
    </r>
    <r>
      <rPr>
        <vertAlign val="subscript"/>
        <sz val="11"/>
        <color indexed="8"/>
        <rFont val="Arial"/>
        <family val="2"/>
      </rPr>
      <t>CH4,def</t>
    </r>
    <phoneticPr fontId="3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</si>
  <si>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leaked/tCH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produced</t>
    </r>
    <phoneticPr fontId="3"/>
  </si>
  <si>
    <r>
      <t>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correction factor for the sludge treatment system in the project </t>
    </r>
    <phoneticPr fontId="3"/>
  </si>
  <si>
    <r>
      <t>UF</t>
    </r>
    <r>
      <rPr>
        <vertAlign val="subscript"/>
        <sz val="11"/>
        <color indexed="8"/>
        <rFont val="Arial"/>
        <family val="2"/>
      </rPr>
      <t>PJ</t>
    </r>
    <phoneticPr fontId="4"/>
  </si>
  <si>
    <r>
      <t>EF</t>
    </r>
    <r>
      <rPr>
        <vertAlign val="subscript"/>
        <sz val="11"/>
        <color indexed="8"/>
        <rFont val="Arial"/>
        <family val="2"/>
      </rPr>
      <t>co,CH4,def</t>
    </r>
    <phoneticPr fontId="3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</si>
  <si>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/t sludge</t>
    </r>
    <phoneticPr fontId="3"/>
  </si>
  <si>
    <r>
      <t>EC</t>
    </r>
    <r>
      <rPr>
        <vertAlign val="subscript"/>
        <sz val="11"/>
        <color indexed="8"/>
        <rFont val="Arial"/>
        <family val="2"/>
      </rPr>
      <t>PJ,y</t>
    </r>
    <phoneticPr fontId="3"/>
  </si>
  <si>
    <r>
      <t>FC</t>
    </r>
    <r>
      <rPr>
        <vertAlign val="subscript"/>
        <sz val="11"/>
        <color indexed="8"/>
        <rFont val="Arial"/>
        <family val="2"/>
      </rPr>
      <t>PJ,i,y</t>
    </r>
    <phoneticPr fontId="3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</si>
  <si>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3"/>
  </si>
  <si>
    <r>
      <t>tN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O/t sludge</t>
    </r>
  </si>
  <si>
    <r>
      <t>GWP</t>
    </r>
    <r>
      <rPr>
        <vertAlign val="subscript"/>
        <sz val="11"/>
        <color indexed="8"/>
        <rFont val="Arial"/>
        <family val="2"/>
      </rPr>
      <t>N2O</t>
    </r>
  </si>
  <si>
    <t>Nitrous oxide  Global Warming Potential</t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</si>
  <si>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/tCH</t>
    </r>
    <r>
      <rPr>
        <vertAlign val="subscript"/>
        <sz val="11"/>
        <color indexed="8"/>
        <rFont val="Arial"/>
        <family val="2"/>
      </rPr>
      <t>4</t>
    </r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</si>
  <si>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/tN</t>
    </r>
    <r>
      <rPr>
        <sz val="8"/>
        <color indexed="8"/>
        <rFont val="Arial"/>
        <family val="2"/>
      </rPr>
      <t>2</t>
    </r>
    <r>
      <rPr>
        <sz val="11"/>
        <color indexed="8"/>
        <rFont val="Arial"/>
        <family val="2"/>
      </rPr>
      <t>O</t>
    </r>
  </si>
  <si>
    <r>
      <t>EF</t>
    </r>
    <r>
      <rPr>
        <vertAlign val="subscript"/>
        <sz val="11"/>
        <color indexed="8"/>
        <rFont val="Arial"/>
        <family val="2"/>
      </rPr>
      <t>co,N2O,def</t>
    </r>
  </si>
  <si>
    <t>Source</t>
    <phoneticPr fontId="3"/>
  </si>
  <si>
    <t>*Please provide the source of each data</t>
    <phoneticPr fontId="3"/>
  </si>
  <si>
    <t>21. Water, Waste Water, Waste Management/Methane Recovery or Composting</t>
    <phoneticPr fontId="3"/>
  </si>
  <si>
    <r>
      <t>CO</t>
    </r>
    <r>
      <rPr>
        <vertAlign val="subscript"/>
        <sz val="11"/>
        <color rgb="FF000000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fuel i for the boiler in the baseline scenario</t>
    </r>
    <phoneticPr fontId="3"/>
  </si>
  <si>
    <t>Input the default value or appropriate value, only if the project involves mehane recovery system. Otherwise input "zero".</t>
    <phoneticPr fontId="3"/>
  </si>
  <si>
    <t>Input the default value or appropriate value, only if the project involves composting process.Otherwise input "zero".</t>
    <phoneticPr fontId="3"/>
  </si>
  <si>
    <r>
      <t>kgCO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3"/>
  </si>
  <si>
    <t>TJ/Gg</t>
    <phoneticPr fontId="3"/>
  </si>
  <si>
    <t>Default value</t>
    <phoneticPr fontId="3"/>
  </si>
  <si>
    <r>
      <t>EF</t>
    </r>
    <r>
      <rPr>
        <vertAlign val="subscript"/>
        <sz val="11"/>
        <color indexed="8"/>
        <rFont val="Arial"/>
        <family val="2"/>
      </rPr>
      <t>fuel,BL</t>
    </r>
    <phoneticPr fontId="3"/>
  </si>
  <si>
    <t xml:space="preserve">Model correction factor to account for model uncertainties for the project </t>
    <phoneticPr fontId="3"/>
  </si>
  <si>
    <t>Methane leakage factor of composting process</t>
    <phoneticPr fontId="3"/>
  </si>
  <si>
    <t>Nitrous oxide  leakage factor of composting process</t>
    <phoneticPr fontId="3"/>
  </si>
  <si>
    <t>Amount of fuel i consumed by the project in year y</t>
    <phoneticPr fontId="3"/>
  </si>
  <si>
    <t>Net calorific value of the fuel i used in the project</t>
    <phoneticPr fontId="3"/>
  </si>
  <si>
    <r>
      <t>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emission factor of fuel i used in the project</t>
    </r>
    <phoneticPr fontId="3"/>
  </si>
  <si>
    <r>
      <t>NCV</t>
    </r>
    <r>
      <rPr>
        <vertAlign val="subscript"/>
        <sz val="11"/>
        <color indexed="8"/>
        <rFont val="Arial"/>
        <family val="2"/>
      </rPr>
      <t>fuel,i</t>
    </r>
    <phoneticPr fontId="3"/>
  </si>
  <si>
    <r>
      <t>S</t>
    </r>
    <r>
      <rPr>
        <vertAlign val="subscript"/>
        <sz val="11"/>
        <color indexed="8"/>
        <rFont val="Arial"/>
        <family val="2"/>
      </rPr>
      <t>PJ,BG,y</t>
    </r>
    <phoneticPr fontId="3"/>
  </si>
  <si>
    <r>
      <t>S</t>
    </r>
    <r>
      <rPr>
        <vertAlign val="subscript"/>
        <sz val="11"/>
        <color indexed="8"/>
        <rFont val="Arial"/>
        <family val="2"/>
      </rPr>
      <t>PJ,CP,y</t>
    </r>
    <phoneticPr fontId="3"/>
  </si>
  <si>
    <t>Amount of sludge treated by composting facility in the project in year y</t>
    <phoneticPr fontId="3"/>
  </si>
  <si>
    <t>Amount of sludge treated by methane recovery system in the project in year y</t>
    <phoneticPr fontId="3"/>
  </si>
  <si>
    <t xml:space="preserve">only in the case of composting through the project </t>
    <phoneticPr fontId="3"/>
  </si>
  <si>
    <r>
      <t>P</t>
    </r>
    <r>
      <rPr>
        <sz val="16"/>
        <color indexed="8"/>
        <rFont val="Arial"/>
        <family val="2"/>
      </rPr>
      <t>roject Name</t>
    </r>
    <phoneticPr fontId="3"/>
  </si>
  <si>
    <t>Country</t>
    <phoneticPr fontId="3"/>
  </si>
  <si>
    <t>21. Water and Waste Management / Sludge Treatment (Methane Recovery or Composting)</t>
    <phoneticPr fontId="3"/>
  </si>
  <si>
    <r>
      <t>MCF</t>
    </r>
    <r>
      <rPr>
        <vertAlign val="subscript"/>
        <sz val="11"/>
        <color indexed="8"/>
        <rFont val="Arial"/>
        <family val="2"/>
      </rPr>
      <t>sl,BL</t>
    </r>
    <phoneticPr fontId="3"/>
  </si>
  <si>
    <r>
      <t>MCF</t>
    </r>
    <r>
      <rPr>
        <vertAlign val="subscript"/>
        <sz val="11"/>
        <color indexed="8"/>
        <rFont val="Arial"/>
        <family val="2"/>
      </rPr>
      <t>sl,PJ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</si>
</sst>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6"/>
      <color rgb="FF000000"/>
      <name val="Arial"/>
      <family val="2"/>
    </font>
    <font>
      <b/>
      <sz val="11"/>
      <color theme="0"/>
      <name val="ＭＳ Ｐゴシック"/>
      <family val="2"/>
      <scheme val="minor"/>
    </font>
    <font>
      <sz val="11"/>
      <color indexed="8"/>
      <name val="Arial"/>
      <family val="2"/>
    </font>
    <font>
      <sz val="8"/>
      <color indexed="8"/>
      <name val="Arial"/>
      <family val="2"/>
    </font>
    <font>
      <vertAlign val="subscript"/>
      <sz val="11"/>
      <color rgb="FF000000"/>
      <name val="Arial"/>
      <family val="2"/>
    </font>
    <font>
      <b/>
      <sz val="11"/>
      <color theme="1"/>
      <name val="ＭＳ Ｐゴシック"/>
      <family val="2"/>
      <scheme val="minor"/>
    </font>
    <font>
      <sz val="12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auto="1"/>
      </left>
      <right/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  <border>
      <left/>
      <right/>
      <top style="thin">
        <color theme="1" tint="0.34998626667073579"/>
      </top>
      <bottom style="thin">
        <color auto="1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theme="1" tint="0.34998626667073579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1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8" borderId="36" applyNumberFormat="0" applyAlignment="0" applyProtection="0"/>
  </cellStyleXfs>
  <cellXfs count="85"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4" borderId="8" xfId="0" applyFont="1" applyFill="1" applyBorder="1">
      <alignment vertical="center"/>
    </xf>
    <xf numFmtId="0" fontId="9" fillId="4" borderId="9" xfId="0" applyFont="1" applyFill="1" applyBorder="1">
      <alignment vertical="center"/>
    </xf>
    <xf numFmtId="0" fontId="9" fillId="4" borderId="13" xfId="0" applyFont="1" applyFill="1" applyBorder="1">
      <alignment vertical="center"/>
    </xf>
    <xf numFmtId="0" fontId="9" fillId="4" borderId="14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9" fillId="4" borderId="1" xfId="0" applyFont="1" applyFill="1" applyBorder="1">
      <alignment vertical="center"/>
    </xf>
    <xf numFmtId="0" fontId="15" fillId="0" borderId="0" xfId="0" applyFont="1">
      <alignment vertical="center"/>
    </xf>
    <xf numFmtId="0" fontId="9" fillId="3" borderId="10" xfId="0" applyFont="1" applyFill="1" applyBorder="1">
      <alignment vertical="center"/>
    </xf>
    <xf numFmtId="0" fontId="9" fillId="3" borderId="4" xfId="0" applyFont="1" applyFill="1" applyBorder="1">
      <alignment vertical="center"/>
    </xf>
    <xf numFmtId="0" fontId="9" fillId="0" borderId="5" xfId="0" applyFont="1" applyBorder="1">
      <alignment vertical="center"/>
    </xf>
    <xf numFmtId="0" fontId="9" fillId="3" borderId="6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3" borderId="7" xfId="0" applyFont="1" applyFill="1" applyBorder="1">
      <alignment vertical="center"/>
    </xf>
    <xf numFmtId="0" fontId="9" fillId="0" borderId="15" xfId="0" applyFont="1" applyBorder="1">
      <alignment vertical="center"/>
    </xf>
    <xf numFmtId="0" fontId="9" fillId="4" borderId="16" xfId="0" applyFont="1" applyFill="1" applyBorder="1">
      <alignment vertical="center"/>
    </xf>
    <xf numFmtId="0" fontId="9" fillId="4" borderId="1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9" fontId="9" fillId="0" borderId="1" xfId="0" applyNumberFormat="1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5" xfId="1" applyNumberFormat="1" applyFont="1" applyBorder="1">
      <alignment vertical="center"/>
    </xf>
    <xf numFmtId="0" fontId="9" fillId="0" borderId="1" xfId="1" applyNumberFormat="1" applyFont="1" applyFill="1" applyBorder="1">
      <alignment vertical="center"/>
    </xf>
    <xf numFmtId="0" fontId="12" fillId="6" borderId="1" xfId="232" applyNumberFormat="1" applyFont="1" applyBorder="1" applyAlignment="1">
      <alignment vertical="center"/>
    </xf>
    <xf numFmtId="0" fontId="12" fillId="6" borderId="2" xfId="232" applyNumberFormat="1" applyFont="1" applyBorder="1" applyAlignment="1">
      <alignment vertical="center"/>
    </xf>
    <xf numFmtId="0" fontId="9" fillId="7" borderId="1" xfId="1" applyNumberFormat="1" applyFont="1" applyFill="1" applyBorder="1">
      <alignment vertical="center"/>
    </xf>
    <xf numFmtId="0" fontId="9" fillId="7" borderId="1" xfId="1" applyNumberFormat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vertical="center" wrapText="1"/>
    </xf>
    <xf numFmtId="0" fontId="10" fillId="5" borderId="8" xfId="0" applyFont="1" applyFill="1" applyBorder="1">
      <alignment vertical="center"/>
    </xf>
    <xf numFmtId="0" fontId="9" fillId="5" borderId="19" xfId="0" applyFont="1" applyFill="1" applyBorder="1">
      <alignment vertical="center"/>
    </xf>
    <xf numFmtId="0" fontId="10" fillId="5" borderId="20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9" fillId="3" borderId="21" xfId="0" applyFont="1" applyFill="1" applyBorder="1">
      <alignment vertical="center"/>
    </xf>
    <xf numFmtId="0" fontId="9" fillId="3" borderId="22" xfId="0" applyFont="1" applyFill="1" applyBorder="1">
      <alignment vertical="center"/>
    </xf>
    <xf numFmtId="0" fontId="9" fillId="3" borderId="18" xfId="0" applyFont="1" applyFill="1" applyBorder="1">
      <alignment vertical="center"/>
    </xf>
    <xf numFmtId="0" fontId="9" fillId="3" borderId="23" xfId="0" applyFont="1" applyFill="1" applyBorder="1">
      <alignment vertical="center"/>
    </xf>
    <xf numFmtId="0" fontId="9" fillId="3" borderId="17" xfId="0" applyFont="1" applyFill="1" applyBorder="1">
      <alignment vertical="center"/>
    </xf>
    <xf numFmtId="0" fontId="9" fillId="0" borderId="24" xfId="0" applyFont="1" applyBorder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6" xfId="0" applyFont="1" applyFill="1" applyBorder="1">
      <alignment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12" xfId="0" applyFont="1" applyFill="1" applyBorder="1">
      <alignment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12" fillId="6" borderId="30" xfId="232" applyNumberFormat="1" applyFont="1" applyBorder="1" applyAlignment="1">
      <alignment vertical="center"/>
    </xf>
    <xf numFmtId="0" fontId="9" fillId="4" borderId="31" xfId="0" applyFont="1" applyFill="1" applyBorder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4" borderId="27" xfId="0" applyFont="1" applyFill="1" applyBorder="1">
      <alignment vertical="center"/>
    </xf>
    <xf numFmtId="0" fontId="9" fillId="4" borderId="32" xfId="0" applyFont="1" applyFill="1" applyBorder="1">
      <alignment vertical="center"/>
    </xf>
    <xf numFmtId="0" fontId="9" fillId="4" borderId="33" xfId="0" applyFont="1" applyFill="1" applyBorder="1">
      <alignment vertical="center"/>
    </xf>
    <xf numFmtId="0" fontId="9" fillId="4" borderId="34" xfId="0" applyFont="1" applyFill="1" applyBorder="1">
      <alignment vertical="center"/>
    </xf>
    <xf numFmtId="0" fontId="9" fillId="4" borderId="35" xfId="0" applyFont="1" applyFill="1" applyBorder="1">
      <alignment vertical="center"/>
    </xf>
    <xf numFmtId="0" fontId="9" fillId="7" borderId="35" xfId="1" applyNumberFormat="1" applyFont="1" applyFill="1" applyBorder="1" applyAlignment="1">
      <alignment horizontal="right" vertical="center"/>
    </xf>
    <xf numFmtId="0" fontId="19" fillId="4" borderId="12" xfId="0" applyFont="1" applyFill="1" applyBorder="1">
      <alignment vertical="center"/>
    </xf>
    <xf numFmtId="0" fontId="19" fillId="4" borderId="34" xfId="0" applyFont="1" applyFill="1" applyBorder="1">
      <alignment vertical="center"/>
    </xf>
    <xf numFmtId="0" fontId="19" fillId="4" borderId="33" xfId="0" applyFont="1" applyFill="1" applyBorder="1">
      <alignment vertical="center"/>
    </xf>
    <xf numFmtId="0" fontId="19" fillId="0" borderId="1" xfId="0" applyFont="1" applyBorder="1">
      <alignment vertical="center"/>
    </xf>
    <xf numFmtId="0" fontId="9" fillId="4" borderId="37" xfId="0" applyFont="1" applyFill="1" applyBorder="1">
      <alignment vertical="center"/>
    </xf>
    <xf numFmtId="9" fontId="9" fillId="4" borderId="38" xfId="0" applyNumberFormat="1" applyFont="1" applyFill="1" applyBorder="1">
      <alignment vertical="center"/>
    </xf>
    <xf numFmtId="0" fontId="9" fillId="7" borderId="3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9" borderId="1" xfId="1" applyNumberFormat="1" applyFont="1" applyFill="1" applyBorder="1">
      <alignment vertical="center"/>
    </xf>
    <xf numFmtId="0" fontId="9" fillId="9" borderId="1" xfId="1" applyNumberFormat="1" applyFont="1" applyFill="1" applyBorder="1" applyAlignment="1">
      <alignment horizontal="right" vertical="center"/>
    </xf>
    <xf numFmtId="0" fontId="9" fillId="9" borderId="3" xfId="1" applyNumberFormat="1" applyFont="1" applyFill="1" applyBorder="1" applyAlignment="1">
      <alignment horizontal="right" vertical="center"/>
    </xf>
    <xf numFmtId="0" fontId="9" fillId="9" borderId="35" xfId="1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vertical="center" wrapText="1"/>
    </xf>
    <xf numFmtId="0" fontId="9" fillId="9" borderId="1" xfId="1" applyNumberFormat="1" applyFont="1" applyFill="1" applyBorder="1" applyAlignment="1">
      <alignment horizontal="left" vertical="center"/>
    </xf>
    <xf numFmtId="0" fontId="9" fillId="10" borderId="1" xfId="1" applyNumberFormat="1" applyFont="1" applyFill="1" applyBorder="1" applyAlignment="1">
      <alignment horizontal="right" vertical="center"/>
    </xf>
    <xf numFmtId="0" fontId="22" fillId="8" borderId="15" xfId="615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9" fillId="10" borderId="1" xfId="1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23" fillId="9" borderId="13" xfId="0" applyFont="1" applyFill="1" applyBorder="1" applyAlignment="1">
      <alignment horizontal="left" vertical="center"/>
    </xf>
    <xf numFmtId="0" fontId="1" fillId="9" borderId="39" xfId="0" applyFont="1" applyFill="1" applyBorder="1" applyAlignment="1">
      <alignment horizontal="left" vertical="center"/>
    </xf>
    <xf numFmtId="0" fontId="1" fillId="9" borderId="14" xfId="0" applyFont="1" applyFill="1" applyBorder="1" applyAlignment="1">
      <alignment horizontal="left" vertical="center"/>
    </xf>
  </cellXfs>
  <cellStyles count="616">
    <cellStyle name="チェック セル" xfId="615" builtinId="23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良い" xfId="232" builtinId="2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1"/>
  <sheetViews>
    <sheetView tabSelected="1" zoomScaleNormal="100" zoomScaleSheetLayoutView="100" workbookViewId="0">
      <selection activeCell="E35" sqref="E35"/>
    </sheetView>
  </sheetViews>
  <sheetFormatPr baseColWidth="10" defaultColWidth="8.83203125" defaultRowHeight="14"/>
  <cols>
    <col min="1" max="1" width="3.33203125" style="2" customWidth="1"/>
    <col min="2" max="2" width="12.1640625" style="7" customWidth="1"/>
    <col min="3" max="3" width="72.6640625" style="2" bestFit="1" customWidth="1"/>
    <col min="4" max="4" width="23.33203125" style="2" customWidth="1"/>
    <col min="5" max="5" width="12.6640625" style="2" customWidth="1"/>
    <col min="6" max="6" width="26.1640625" style="2" customWidth="1"/>
    <col min="7" max="7" width="40.83203125" style="2" customWidth="1"/>
    <col min="8" max="16384" width="8.83203125" style="2"/>
  </cols>
  <sheetData>
    <row r="1" spans="2:6" ht="28" customHeight="1">
      <c r="B1" s="81" t="s">
        <v>104</v>
      </c>
      <c r="C1" s="81"/>
      <c r="D1" s="81"/>
      <c r="E1" s="81"/>
      <c r="F1" s="81"/>
    </row>
    <row r="2" spans="2:6" ht="19" customHeight="1"/>
    <row r="3" spans="2:6" ht="19" customHeight="1">
      <c r="B3" s="1" t="s">
        <v>102</v>
      </c>
    </row>
    <row r="4" spans="2:6" ht="19" customHeight="1">
      <c r="B4" s="82"/>
      <c r="C4" s="83"/>
      <c r="D4" s="83"/>
      <c r="E4" s="83"/>
      <c r="F4" s="84"/>
    </row>
    <row r="5" spans="2:6" ht="19" customHeight="1">
      <c r="B5" s="78"/>
      <c r="C5" s="79"/>
      <c r="D5" s="79"/>
      <c r="E5" s="79"/>
      <c r="F5" s="79"/>
    </row>
    <row r="6" spans="2:6" ht="19.5" customHeight="1">
      <c r="B6" s="1" t="s">
        <v>103</v>
      </c>
    </row>
    <row r="7" spans="2:6" ht="19" customHeight="1">
      <c r="B7" s="82"/>
      <c r="C7" s="83"/>
      <c r="D7" s="83"/>
      <c r="E7" s="83"/>
      <c r="F7" s="84"/>
    </row>
    <row r="8" spans="2:6" ht="19" customHeight="1"/>
    <row r="9" spans="2:6" ht="19" customHeight="1"/>
    <row r="10" spans="2:6" ht="19" customHeight="1">
      <c r="B10" s="1" t="s">
        <v>0</v>
      </c>
    </row>
    <row r="11" spans="2:6" ht="19" customHeight="1">
      <c r="B11" s="42"/>
      <c r="C11" s="43"/>
      <c r="D11" s="43"/>
      <c r="E11" s="44" t="s">
        <v>4</v>
      </c>
      <c r="F11" s="45" t="s">
        <v>5</v>
      </c>
    </row>
    <row r="12" spans="2:6" ht="19" customHeight="1">
      <c r="B12" s="46" t="s">
        <v>52</v>
      </c>
      <c r="C12" s="3" t="s">
        <v>38</v>
      </c>
      <c r="D12" s="4"/>
      <c r="E12" s="26">
        <f>Calculations!E4</f>
        <v>0</v>
      </c>
      <c r="F12" s="47" t="s">
        <v>53</v>
      </c>
    </row>
    <row r="13" spans="2:6" ht="19" customHeight="1">
      <c r="B13" s="48" t="s">
        <v>54</v>
      </c>
      <c r="C13" s="5" t="s">
        <v>1</v>
      </c>
      <c r="D13" s="6"/>
      <c r="E13" s="27">
        <f>Calculations!E5</f>
        <v>0</v>
      </c>
      <c r="F13" s="47" t="s">
        <v>55</v>
      </c>
    </row>
    <row r="14" spans="2:6" ht="19" customHeight="1">
      <c r="B14" s="49" t="s">
        <v>56</v>
      </c>
      <c r="C14" s="5" t="s">
        <v>2</v>
      </c>
      <c r="D14" s="6"/>
      <c r="E14" s="50">
        <f>Calculations!E21</f>
        <v>0</v>
      </c>
      <c r="F14" s="51" t="s">
        <v>15</v>
      </c>
    </row>
    <row r="15" spans="2:6" ht="19" customHeight="1"/>
    <row r="16" spans="2:6" ht="19" customHeight="1"/>
    <row r="17" spans="2:7" ht="19" customHeight="1">
      <c r="B17" s="1" t="s">
        <v>3</v>
      </c>
      <c r="C17" s="8"/>
      <c r="D17" s="8"/>
      <c r="E17" s="68" t="s">
        <v>6</v>
      </c>
      <c r="F17" s="9"/>
      <c r="G17" s="68" t="s">
        <v>81</v>
      </c>
    </row>
    <row r="18" spans="2:7" ht="19" customHeight="1">
      <c r="B18" s="52" t="s">
        <v>39</v>
      </c>
      <c r="C18" s="53" t="s">
        <v>35</v>
      </c>
      <c r="D18" s="54"/>
      <c r="E18" s="44" t="s">
        <v>4</v>
      </c>
      <c r="F18" s="45" t="s">
        <v>5</v>
      </c>
      <c r="G18" s="44" t="s">
        <v>80</v>
      </c>
    </row>
    <row r="19" spans="2:7" ht="16">
      <c r="B19" s="55" t="s">
        <v>97</v>
      </c>
      <c r="C19" s="20" t="s">
        <v>100</v>
      </c>
      <c r="D19" s="73"/>
      <c r="E19" s="28"/>
      <c r="F19" s="47" t="s">
        <v>23</v>
      </c>
      <c r="G19" s="69"/>
    </row>
    <row r="20" spans="2:7" ht="16">
      <c r="B20" s="55" t="s">
        <v>98</v>
      </c>
      <c r="C20" s="20" t="s">
        <v>99</v>
      </c>
      <c r="D20" s="73"/>
      <c r="E20" s="28"/>
      <c r="F20" s="47" t="s">
        <v>23</v>
      </c>
      <c r="G20" s="69"/>
    </row>
    <row r="21" spans="2:7" ht="19" customHeight="1">
      <c r="B21" s="56" t="s">
        <v>105</v>
      </c>
      <c r="C21" s="30" t="s">
        <v>57</v>
      </c>
      <c r="D21" s="20"/>
      <c r="E21" s="28"/>
      <c r="F21" s="47"/>
      <c r="G21" s="69"/>
    </row>
    <row r="22" spans="2:7" ht="19" customHeight="1">
      <c r="B22" s="55" t="s">
        <v>58</v>
      </c>
      <c r="C22" s="20" t="s">
        <v>19</v>
      </c>
      <c r="D22" s="10"/>
      <c r="E22" s="29"/>
      <c r="F22" s="47"/>
      <c r="G22" s="70"/>
    </row>
    <row r="23" spans="2:7" ht="19" customHeight="1">
      <c r="B23" s="55" t="s">
        <v>59</v>
      </c>
      <c r="C23" s="10" t="s">
        <v>34</v>
      </c>
      <c r="D23" s="10"/>
      <c r="E23" s="75">
        <v>0.89</v>
      </c>
      <c r="F23" s="47"/>
      <c r="G23" s="74" t="s">
        <v>88</v>
      </c>
    </row>
    <row r="24" spans="2:7" ht="19" customHeight="1">
      <c r="B24" s="55" t="s">
        <v>21</v>
      </c>
      <c r="C24" s="10" t="s">
        <v>20</v>
      </c>
      <c r="D24" s="10"/>
      <c r="E24" s="75">
        <v>0.5</v>
      </c>
      <c r="F24" s="47"/>
      <c r="G24" s="74" t="s">
        <v>88</v>
      </c>
    </row>
    <row r="25" spans="2:7" ht="19" customHeight="1">
      <c r="B25" s="55" t="s">
        <v>60</v>
      </c>
      <c r="C25" s="10" t="s">
        <v>22</v>
      </c>
      <c r="D25" s="10"/>
      <c r="E25" s="75">
        <v>0.5</v>
      </c>
      <c r="F25" s="47"/>
      <c r="G25" s="74" t="s">
        <v>88</v>
      </c>
    </row>
    <row r="26" spans="2:7" ht="19" customHeight="1">
      <c r="B26" s="55" t="s">
        <v>61</v>
      </c>
      <c r="C26" s="10" t="s">
        <v>9</v>
      </c>
      <c r="D26" s="10"/>
      <c r="E26" s="75">
        <v>25</v>
      </c>
      <c r="F26" s="61" t="s">
        <v>77</v>
      </c>
      <c r="G26" s="74" t="s">
        <v>88</v>
      </c>
    </row>
    <row r="27" spans="2:7" ht="19" customHeight="1">
      <c r="B27" s="55" t="s">
        <v>75</v>
      </c>
      <c r="C27" s="10" t="s">
        <v>76</v>
      </c>
      <c r="D27" s="10"/>
      <c r="E27" s="75">
        <v>298</v>
      </c>
      <c r="F27" s="61" t="s">
        <v>78</v>
      </c>
      <c r="G27" s="74" t="s">
        <v>88</v>
      </c>
    </row>
    <row r="28" spans="2:7" ht="19" customHeight="1">
      <c r="B28" s="55" t="s">
        <v>13</v>
      </c>
      <c r="C28" s="10" t="s">
        <v>11</v>
      </c>
      <c r="D28" s="10"/>
      <c r="E28" s="29"/>
      <c r="F28" s="47" t="s">
        <v>17</v>
      </c>
      <c r="G28" s="70"/>
    </row>
    <row r="29" spans="2:7" ht="19" customHeight="1">
      <c r="B29" s="55" t="s">
        <v>62</v>
      </c>
      <c r="C29" s="10" t="s">
        <v>63</v>
      </c>
      <c r="D29" s="10"/>
      <c r="E29" s="29"/>
      <c r="F29" s="47" t="s">
        <v>16</v>
      </c>
      <c r="G29" s="70"/>
    </row>
    <row r="30" spans="2:7" ht="19" customHeight="1">
      <c r="B30" s="55" t="s">
        <v>14</v>
      </c>
      <c r="C30" s="10" t="s">
        <v>12</v>
      </c>
      <c r="D30" s="10"/>
      <c r="E30" s="67"/>
      <c r="F30" s="47" t="s">
        <v>18</v>
      </c>
      <c r="G30" s="71"/>
    </row>
    <row r="31" spans="2:7" ht="30">
      <c r="B31" s="55" t="s">
        <v>64</v>
      </c>
      <c r="C31" s="20" t="s">
        <v>40</v>
      </c>
      <c r="D31" s="65"/>
      <c r="E31" s="76">
        <v>1</v>
      </c>
      <c r="F31" s="66">
        <v>1</v>
      </c>
      <c r="G31" s="74" t="s">
        <v>88</v>
      </c>
    </row>
    <row r="32" spans="2:7" ht="19" customHeight="1">
      <c r="B32" s="55" t="s">
        <v>89</v>
      </c>
      <c r="C32" s="20" t="s">
        <v>83</v>
      </c>
      <c r="D32" s="10"/>
      <c r="E32" s="28"/>
      <c r="F32" s="47" t="s">
        <v>86</v>
      </c>
      <c r="G32" s="69"/>
    </row>
    <row r="33" spans="2:7" ht="75">
      <c r="B33" s="56" t="s">
        <v>65</v>
      </c>
      <c r="C33" s="30" t="s">
        <v>37</v>
      </c>
      <c r="D33" s="73" t="s">
        <v>84</v>
      </c>
      <c r="E33" s="28"/>
      <c r="F33" s="47" t="s">
        <v>66</v>
      </c>
      <c r="G33" s="69"/>
    </row>
    <row r="34" spans="2:7" ht="19" customHeight="1">
      <c r="B34" s="55" t="s">
        <v>106</v>
      </c>
      <c r="C34" s="20" t="s">
        <v>67</v>
      </c>
      <c r="D34" s="10"/>
      <c r="E34" s="29"/>
      <c r="F34" s="47"/>
      <c r="G34" s="70"/>
    </row>
    <row r="35" spans="2:7" ht="19" customHeight="1">
      <c r="B35" s="55" t="s">
        <v>68</v>
      </c>
      <c r="C35" s="10" t="s">
        <v>90</v>
      </c>
      <c r="D35" s="10"/>
      <c r="E35" s="80">
        <v>1.1200000000000001</v>
      </c>
      <c r="F35" s="47"/>
      <c r="G35" s="74" t="s">
        <v>88</v>
      </c>
    </row>
    <row r="36" spans="2:7" ht="90">
      <c r="B36" s="57" t="s">
        <v>69</v>
      </c>
      <c r="C36" s="19" t="s">
        <v>91</v>
      </c>
      <c r="D36" s="73" t="s">
        <v>85</v>
      </c>
      <c r="E36" s="29"/>
      <c r="F36" s="58" t="s">
        <v>70</v>
      </c>
      <c r="G36" s="70"/>
    </row>
    <row r="37" spans="2:7" ht="90">
      <c r="B37" s="63" t="s">
        <v>79</v>
      </c>
      <c r="C37" s="19" t="s">
        <v>92</v>
      </c>
      <c r="D37" s="73" t="s">
        <v>85</v>
      </c>
      <c r="E37" s="29"/>
      <c r="F37" s="62" t="s">
        <v>74</v>
      </c>
      <c r="G37" s="70"/>
    </row>
    <row r="38" spans="2:7" ht="19" customHeight="1">
      <c r="B38" s="57" t="s">
        <v>71</v>
      </c>
      <c r="C38" s="19" t="s">
        <v>24</v>
      </c>
      <c r="D38" s="10"/>
      <c r="E38" s="29"/>
      <c r="F38" s="58" t="s">
        <v>25</v>
      </c>
      <c r="G38" s="70"/>
    </row>
    <row r="39" spans="2:7" ht="19" customHeight="1">
      <c r="B39" s="57" t="s">
        <v>72</v>
      </c>
      <c r="C39" s="19" t="s">
        <v>93</v>
      </c>
      <c r="D39" s="10"/>
      <c r="E39" s="29"/>
      <c r="F39" s="58" t="s">
        <v>26</v>
      </c>
      <c r="G39" s="70"/>
    </row>
    <row r="40" spans="2:7" ht="19" customHeight="1">
      <c r="B40" s="57" t="s">
        <v>96</v>
      </c>
      <c r="C40" s="19" t="s">
        <v>94</v>
      </c>
      <c r="D40" s="10"/>
      <c r="E40" s="29"/>
      <c r="F40" s="58" t="s">
        <v>87</v>
      </c>
      <c r="G40" s="70"/>
    </row>
    <row r="41" spans="2:7" ht="19" customHeight="1">
      <c r="B41" s="55" t="s">
        <v>73</v>
      </c>
      <c r="C41" s="20" t="s">
        <v>95</v>
      </c>
      <c r="D41" s="59"/>
      <c r="E41" s="60"/>
      <c r="F41" s="51" t="s">
        <v>86</v>
      </c>
      <c r="G41" s="72"/>
    </row>
  </sheetData>
  <mergeCells count="3">
    <mergeCell ref="B1:F1"/>
    <mergeCell ref="B4:F4"/>
    <mergeCell ref="B7:F7"/>
  </mergeCells>
  <phoneticPr fontId="3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&amp;R&amp;"Times New Roman,標準"&amp;8&amp;K000000JICA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7"/>
  <sheetViews>
    <sheetView zoomScaleNormal="100" zoomScaleSheetLayoutView="100" workbookViewId="0">
      <selection activeCell="I31" sqref="I31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64" style="2" customWidth="1"/>
    <col min="4" max="4" width="17.5" style="2" customWidth="1"/>
    <col min="5" max="5" width="12.6640625" style="2" customWidth="1"/>
    <col min="6" max="6" width="28.5" style="2" customWidth="1"/>
    <col min="7" max="7" width="8.83203125" style="11"/>
    <col min="8" max="16384" width="8.83203125" style="2"/>
  </cols>
  <sheetData>
    <row r="1" spans="2:6" ht="28" customHeight="1">
      <c r="B1" s="81" t="s">
        <v>82</v>
      </c>
      <c r="C1" s="81"/>
      <c r="D1" s="81"/>
      <c r="E1" s="81"/>
      <c r="F1" s="81"/>
    </row>
    <row r="2" spans="2:6" ht="19" customHeight="1"/>
    <row r="3" spans="2:6" ht="19" customHeight="1">
      <c r="B3" s="31"/>
      <c r="C3" s="32"/>
      <c r="D3" s="33"/>
      <c r="E3" s="34" t="s">
        <v>4</v>
      </c>
      <c r="F3" s="35" t="s">
        <v>5</v>
      </c>
    </row>
    <row r="4" spans="2:6" ht="19" customHeight="1">
      <c r="B4" s="36" t="s">
        <v>7</v>
      </c>
      <c r="C4" s="13"/>
      <c r="D4" s="14"/>
      <c r="E4" s="24">
        <f>E5-E21</f>
        <v>0</v>
      </c>
      <c r="F4" s="14" t="s">
        <v>41</v>
      </c>
    </row>
    <row r="5" spans="2:6" ht="19" customHeight="1">
      <c r="B5" s="37" t="s">
        <v>1</v>
      </c>
      <c r="C5" s="15"/>
      <c r="D5" s="16"/>
      <c r="E5" s="25">
        <f>E6+E15</f>
        <v>0</v>
      </c>
      <c r="F5" s="16" t="s">
        <v>41</v>
      </c>
    </row>
    <row r="6" spans="2:6" ht="19" customHeight="1">
      <c r="B6" s="38"/>
      <c r="C6" s="12" t="s">
        <v>27</v>
      </c>
      <c r="D6" s="16"/>
      <c r="E6" s="25">
        <f>ROUND(($E$7+E8)*$E$9*$E$10*$E$11*$E$12*$E$13*$E$14,0)</f>
        <v>0</v>
      </c>
      <c r="F6" s="16" t="s">
        <v>41</v>
      </c>
    </row>
    <row r="7" spans="2:6" ht="19" customHeight="1">
      <c r="B7" s="38"/>
      <c r="C7" s="20" t="str">
        <f>'Inputs &amp; Outputs'!C19</f>
        <v>Amount of sludge treated by methane recovery system in the project in year y</v>
      </c>
      <c r="D7" s="16"/>
      <c r="E7" s="25">
        <f>'Inputs &amp; Outputs'!E19</f>
        <v>0</v>
      </c>
      <c r="F7" s="16" t="s">
        <v>28</v>
      </c>
    </row>
    <row r="8" spans="2:6" ht="19" customHeight="1">
      <c r="B8" s="38"/>
      <c r="C8" s="20" t="str">
        <f>'Inputs &amp; Outputs'!C20</f>
        <v>Amount of sludge treated by composting facility in the project in year y</v>
      </c>
      <c r="D8" s="16"/>
      <c r="E8" s="25">
        <f>'Inputs &amp; Outputs'!E20</f>
        <v>0</v>
      </c>
      <c r="F8" s="16" t="s">
        <v>23</v>
      </c>
    </row>
    <row r="9" spans="2:6" ht="19" customHeight="1">
      <c r="B9" s="38"/>
      <c r="C9" s="20" t="str">
        <f>'Inputs &amp; Outputs'!C21</f>
        <v xml:space="preserve">CH4 correction factor sludge treatment in the baseline scenario </v>
      </c>
      <c r="D9" s="16"/>
      <c r="E9" s="25">
        <f>'Inputs &amp; Outputs'!E21</f>
        <v>0</v>
      </c>
      <c r="F9" s="16"/>
    </row>
    <row r="10" spans="2:6" ht="19" customHeight="1">
      <c r="B10" s="38"/>
      <c r="C10" s="20" t="str">
        <f>'Inputs &amp; Outputs'!C22</f>
        <v xml:space="preserve">Degradable organic content of the untreated sludge  </v>
      </c>
      <c r="D10" s="16"/>
      <c r="E10" s="25">
        <f>'Inputs &amp; Outputs'!E22</f>
        <v>0</v>
      </c>
      <c r="F10" s="16"/>
    </row>
    <row r="11" spans="2:6" ht="19" customHeight="1">
      <c r="B11" s="38"/>
      <c r="C11" s="20" t="str">
        <f>'Inputs &amp; Outputs'!C23</f>
        <v>Model correction factor to account for model uncertainties for baseline</v>
      </c>
      <c r="D11" s="16"/>
      <c r="E11" s="25">
        <f>'Inputs &amp; Outputs'!E23</f>
        <v>0.89</v>
      </c>
      <c r="F11" s="16"/>
    </row>
    <row r="12" spans="2:6" ht="19" customHeight="1">
      <c r="B12" s="38"/>
      <c r="C12" s="20" t="str">
        <f>'Inputs &amp; Outputs'!C24</f>
        <v>Fraction of methane in the biogas</v>
      </c>
      <c r="D12" s="16"/>
      <c r="E12" s="25">
        <f>'Inputs &amp; Outputs'!E24</f>
        <v>0.5</v>
      </c>
      <c r="F12" s="16"/>
    </row>
    <row r="13" spans="2:6" ht="19" customHeight="1">
      <c r="B13" s="38"/>
      <c r="C13" s="20" t="str">
        <f>'Inputs &amp; Outputs'!C25</f>
        <v>Fraction of DOC dissimilated to biogas</v>
      </c>
      <c r="D13" s="16"/>
      <c r="E13" s="25">
        <f>'Inputs &amp; Outputs'!E25</f>
        <v>0.5</v>
      </c>
      <c r="F13" s="16" t="s">
        <v>42</v>
      </c>
    </row>
    <row r="14" spans="2:6" ht="19" customHeight="1">
      <c r="B14" s="38"/>
      <c r="C14" s="20" t="str">
        <f>'Inputs &amp; Outputs'!C26</f>
        <v>Methane Global Warming Potential</v>
      </c>
      <c r="D14" s="16"/>
      <c r="E14" s="25">
        <f>'Inputs &amp; Outputs'!E26</f>
        <v>25</v>
      </c>
      <c r="F14" s="16" t="s">
        <v>43</v>
      </c>
    </row>
    <row r="15" spans="2:6" ht="47">
      <c r="B15" s="38"/>
      <c r="C15" s="21" t="s">
        <v>45</v>
      </c>
      <c r="D15" s="23" t="s">
        <v>31</v>
      </c>
      <c r="E15" s="25">
        <f>ROUND(($E$16*$E$17)+(($E$18/$E$19*$E$20/10^3)),0)</f>
        <v>0</v>
      </c>
      <c r="F15" s="16" t="s">
        <v>44</v>
      </c>
    </row>
    <row r="16" spans="2:6" ht="19" customHeight="1">
      <c r="B16" s="38"/>
      <c r="C16" s="20" t="str">
        <f>'Inputs &amp; Outputs'!C28</f>
        <v>Amount of electricity generated by the project in year y</v>
      </c>
      <c r="D16" s="16"/>
      <c r="E16" s="25">
        <f>'Inputs &amp; Outputs'!E28</f>
        <v>0</v>
      </c>
      <c r="F16" s="16" t="s">
        <v>29</v>
      </c>
    </row>
    <row r="17" spans="2:6" ht="19" customHeight="1">
      <c r="B17" s="38"/>
      <c r="C17" s="20" t="str">
        <f>'Inputs &amp; Outputs'!C29</f>
        <v>CO2 emission factor of electricity</v>
      </c>
      <c r="D17" s="16"/>
      <c r="E17" s="25">
        <f>'Inputs &amp; Outputs'!E29</f>
        <v>0</v>
      </c>
      <c r="F17" s="16" t="s">
        <v>46</v>
      </c>
    </row>
    <row r="18" spans="2:6" ht="19" customHeight="1">
      <c r="B18" s="38"/>
      <c r="C18" s="20" t="str">
        <f>'Inputs &amp; Outputs'!C30</f>
        <v>Amount of thermal energy generated by the project in year y</v>
      </c>
      <c r="D18" s="16"/>
      <c r="E18" s="25">
        <f>'Inputs &amp; Outputs'!E30</f>
        <v>0</v>
      </c>
      <c r="F18" s="16" t="s">
        <v>30</v>
      </c>
    </row>
    <row r="19" spans="2:6" ht="30">
      <c r="B19" s="38"/>
      <c r="C19" s="20" t="str">
        <f>'Inputs &amp; Outputs'!C31</f>
        <v>Energy efficiency of the boiler/air heater used in the absence of the project activity to generate the thermal energy. It will be “1” as a conservative value.</v>
      </c>
      <c r="D19" s="16"/>
      <c r="E19" s="25">
        <v>1</v>
      </c>
      <c r="F19" s="22">
        <f>'Inputs &amp; Outputs'!F31</f>
        <v>1</v>
      </c>
    </row>
    <row r="20" spans="2:6" ht="19" customHeight="1">
      <c r="B20" s="38"/>
      <c r="C20" s="20" t="str">
        <f>'Inputs &amp; Outputs'!C32</f>
        <v>CO2 emission factor of fuel i for the boiler in the baseline scenario</v>
      </c>
      <c r="D20" s="16"/>
      <c r="E20" s="25">
        <f>'Inputs &amp; Outputs'!E32</f>
        <v>0</v>
      </c>
      <c r="F20" s="16" t="s">
        <v>86</v>
      </c>
    </row>
    <row r="21" spans="2:6" ht="19" customHeight="1">
      <c r="B21" s="37" t="s">
        <v>8</v>
      </c>
      <c r="C21" s="17"/>
      <c r="D21" s="16"/>
      <c r="E21" s="25">
        <f>$E$22+$E$27+$E$33</f>
        <v>0</v>
      </c>
      <c r="F21" s="16" t="s">
        <v>47</v>
      </c>
    </row>
    <row r="22" spans="2:6" ht="45">
      <c r="B22" s="38"/>
      <c r="C22" s="12" t="s">
        <v>32</v>
      </c>
      <c r="D22" s="23" t="s">
        <v>31</v>
      </c>
      <c r="E22" s="25">
        <f>ROUND($E$24*$E$23*$E$25*$E$10*$E$26*$E$13*16/12*$E$14,0)</f>
        <v>0</v>
      </c>
      <c r="F22" s="16" t="s">
        <v>47</v>
      </c>
    </row>
    <row r="23" spans="2:6" ht="15">
      <c r="B23" s="38"/>
      <c r="C23" s="20" t="str">
        <f>'Inputs &amp; Outputs'!C19</f>
        <v>Amount of sludge treated by methane recovery system in the project in year y</v>
      </c>
      <c r="D23" s="23"/>
      <c r="E23" s="25">
        <f>'Inputs &amp; Outputs'!E19</f>
        <v>0</v>
      </c>
      <c r="F23" s="16"/>
    </row>
    <row r="24" spans="2:6" ht="19" customHeight="1">
      <c r="B24" s="38"/>
      <c r="C24" s="20" t="str">
        <f>'Inputs &amp; Outputs'!C33</f>
        <v>Methane leakage factor of methane recovery system</v>
      </c>
      <c r="D24" s="16"/>
      <c r="E24" s="25">
        <f>'Inputs &amp; Outputs'!E33</f>
        <v>0</v>
      </c>
      <c r="F24" s="16" t="s">
        <v>48</v>
      </c>
    </row>
    <row r="25" spans="2:6" ht="19" customHeight="1">
      <c r="B25" s="38"/>
      <c r="C25" s="20" t="str">
        <f>'Inputs &amp; Outputs'!C34</f>
        <v xml:space="preserve">CH4 correction factor for the sludge treatment system in the project </v>
      </c>
      <c r="E25" s="25">
        <f>'Inputs &amp; Outputs'!E34</f>
        <v>0</v>
      </c>
      <c r="F25" s="16"/>
    </row>
    <row r="26" spans="2:6" ht="19" customHeight="1">
      <c r="B26" s="39"/>
      <c r="C26" s="20" t="str">
        <f>'Inputs &amp; Outputs'!C35</f>
        <v xml:space="preserve">Model correction factor to account for model uncertainties for the project </v>
      </c>
      <c r="D26" s="18"/>
      <c r="E26" s="25">
        <f>'Inputs &amp; Outputs'!E35</f>
        <v>1.1200000000000001</v>
      </c>
      <c r="F26" s="16"/>
    </row>
    <row r="27" spans="2:6" ht="45">
      <c r="B27" s="38"/>
      <c r="C27" s="12" t="s">
        <v>33</v>
      </c>
      <c r="D27" s="23" t="s">
        <v>101</v>
      </c>
      <c r="E27" s="25">
        <f>ROUND($E$28*($E$29*$E$30+$E$31*$E$32),0)</f>
        <v>0</v>
      </c>
      <c r="F27" s="16"/>
    </row>
    <row r="28" spans="2:6" ht="16.75" customHeight="1">
      <c r="B28" s="38"/>
      <c r="C28" s="20" t="str">
        <f>'Inputs &amp; Outputs'!C20</f>
        <v>Amount of sludge treated by composting facility in the project in year y</v>
      </c>
      <c r="D28" s="77"/>
      <c r="E28" s="25">
        <f>'Inputs &amp; Outputs'!E20</f>
        <v>0</v>
      </c>
      <c r="F28" s="16"/>
    </row>
    <row r="29" spans="2:6" ht="19" customHeight="1">
      <c r="B29" s="38"/>
      <c r="C29" s="20" t="str">
        <f>'Inputs &amp; Outputs'!C36</f>
        <v>Methane leakage factor of composting process</v>
      </c>
      <c r="D29" s="18"/>
      <c r="E29" s="25">
        <f>'Inputs &amp; Outputs'!E36</f>
        <v>0</v>
      </c>
      <c r="F29" s="16" t="s">
        <v>49</v>
      </c>
    </row>
    <row r="30" spans="2:6" ht="19" customHeight="1">
      <c r="B30" s="38"/>
      <c r="C30" s="20" t="str">
        <f>'Inputs &amp; Outputs'!C26</f>
        <v>Methane Global Warming Potential</v>
      </c>
      <c r="D30" s="16"/>
      <c r="E30" s="25">
        <f>'Inputs &amp; Outputs'!E26</f>
        <v>25</v>
      </c>
      <c r="F30" s="16"/>
    </row>
    <row r="31" spans="2:6" ht="19" customHeight="1">
      <c r="B31" s="38"/>
      <c r="C31" s="20" t="str">
        <f>'Inputs &amp; Outputs'!C37</f>
        <v>Nitrous oxide  leakage factor of composting process</v>
      </c>
      <c r="D31" s="18"/>
      <c r="E31" s="25">
        <f>'Inputs &amp; Outputs'!E37</f>
        <v>0</v>
      </c>
      <c r="F31" s="64" t="s">
        <v>74</v>
      </c>
    </row>
    <row r="32" spans="2:6" ht="19" customHeight="1">
      <c r="B32" s="38"/>
      <c r="C32" s="20" t="str">
        <f>'Inputs &amp; Outputs'!C27</f>
        <v>Nitrous oxide  Global Warming Potential</v>
      </c>
      <c r="D32" s="18"/>
      <c r="E32" s="25">
        <f>'Inputs &amp; Outputs'!E27</f>
        <v>298</v>
      </c>
      <c r="F32" s="16"/>
    </row>
    <row r="33" spans="2:6" ht="19" customHeight="1">
      <c r="B33" s="38"/>
      <c r="C33" s="12" t="s">
        <v>50</v>
      </c>
      <c r="D33" s="18"/>
      <c r="E33" s="25">
        <f>ROUND(($E$34*$E$17)+($E$35*$E$36*$E$37/10^6),0)</f>
        <v>0</v>
      </c>
      <c r="F33" s="16" t="s">
        <v>51</v>
      </c>
    </row>
    <row r="34" spans="2:6" ht="19" customHeight="1">
      <c r="B34" s="38"/>
      <c r="C34" s="20" t="str">
        <f>'Inputs &amp; Outputs'!C38</f>
        <v>Electricity consumed by the project in year y</v>
      </c>
      <c r="D34" s="18"/>
      <c r="E34" s="25">
        <f>'Inputs &amp; Outputs'!E38</f>
        <v>0</v>
      </c>
      <c r="F34" s="16" t="s">
        <v>10</v>
      </c>
    </row>
    <row r="35" spans="2:6" ht="19" customHeight="1">
      <c r="B35" s="38"/>
      <c r="C35" s="20" t="str">
        <f>'Inputs &amp; Outputs'!C39</f>
        <v>Amount of fuel i consumed by the project in year y</v>
      </c>
      <c r="D35" s="18"/>
      <c r="E35" s="25">
        <f>'Inputs &amp; Outputs'!E39</f>
        <v>0</v>
      </c>
      <c r="F35" s="16" t="s">
        <v>36</v>
      </c>
    </row>
    <row r="36" spans="2:6" ht="19" customHeight="1">
      <c r="B36" s="38"/>
      <c r="C36" s="20" t="str">
        <f>'Inputs &amp; Outputs'!C40</f>
        <v>Net calorific value of the fuel i used in the project</v>
      </c>
      <c r="D36" s="18"/>
      <c r="E36" s="25">
        <f>'Inputs &amp; Outputs'!E40</f>
        <v>0</v>
      </c>
      <c r="F36" s="16" t="s">
        <v>87</v>
      </c>
    </row>
    <row r="37" spans="2:6" ht="19" customHeight="1">
      <c r="B37" s="40"/>
      <c r="C37" s="20" t="str">
        <f>'Inputs &amp; Outputs'!C41</f>
        <v>CO2 emission factor of fuel i used in the project</v>
      </c>
      <c r="D37" s="41"/>
      <c r="E37" s="25">
        <f>'Inputs &amp; Outputs'!E41</f>
        <v>0</v>
      </c>
      <c r="F37" s="16" t="s">
        <v>86</v>
      </c>
    </row>
  </sheetData>
  <mergeCells count="1">
    <mergeCell ref="B1:F1"/>
  </mergeCells>
  <phoneticPr fontId="3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Inputs &amp; Outputs</vt:lpstr>
      <vt:lpstr>Calculations</vt:lpstr>
      <vt:lpstr>Calculations!Print_Area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2019-09-01T23:45:53Z</cp:lastPrinted>
  <dcterms:created xsi:type="dcterms:W3CDTF">2012-01-13T02:28:29Z</dcterms:created>
  <dcterms:modified xsi:type="dcterms:W3CDTF">2024-01-16T01:41:02Z</dcterms:modified>
</cp:coreProperties>
</file>